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230" windowWidth="11340" windowHeight="6030" activeTab="0"/>
  </bookViews>
  <sheets>
    <sheet name="Kvalifikacija robe" sheetId="1" r:id="rId1"/>
    <sheet name="Osoblje" sheetId="2" r:id="rId2"/>
    <sheet name="Komunalije" sheetId="3" r:id="rId3"/>
  </sheets>
  <definedNames/>
  <calcPr fullCalcOnLoad="1"/>
</workbook>
</file>

<file path=xl/sharedStrings.xml><?xml version="1.0" encoding="utf-8"?>
<sst xmlns="http://schemas.openxmlformats.org/spreadsheetml/2006/main" count="132" uniqueCount="73">
  <si>
    <t xml:space="preserve">Redni broj </t>
  </si>
  <si>
    <t xml:space="preserve">Naziv robe </t>
  </si>
  <si>
    <t>Kolicina</t>
  </si>
  <si>
    <t>Jedinica</t>
  </si>
  <si>
    <t>Cijena</t>
  </si>
  <si>
    <t>Ukupna cijena</t>
  </si>
  <si>
    <t>Marza</t>
  </si>
  <si>
    <t>Cijena bez poreza</t>
  </si>
  <si>
    <t>Stopa poreza</t>
  </si>
  <si>
    <t>Porez</t>
  </si>
  <si>
    <t>Prodajna cijena</t>
  </si>
  <si>
    <t>Prodajna cijena po jedinici</t>
  </si>
  <si>
    <t>Keksi</t>
  </si>
  <si>
    <t>Deterdzent</t>
  </si>
  <si>
    <t>Hljeb</t>
  </si>
  <si>
    <t>Sitnija peciva</t>
  </si>
  <si>
    <t>Bomboni</t>
  </si>
  <si>
    <t>Sokovi bistri</t>
  </si>
  <si>
    <t>Sokovi gusti</t>
  </si>
  <si>
    <t>Sokovi na razblaz.</t>
  </si>
  <si>
    <t>Mesne preradjevine</t>
  </si>
  <si>
    <t>Pivo(Nektar)</t>
  </si>
  <si>
    <t>Vina(crno,bijelo,roze)</t>
  </si>
  <si>
    <t>Alkoholna pica</t>
  </si>
  <si>
    <t>Hem. za njegu tijela</t>
  </si>
  <si>
    <t>Jaja</t>
  </si>
  <si>
    <t>Mlijecne preradjevine</t>
  </si>
  <si>
    <t>Novine(razne)</t>
  </si>
  <si>
    <t>Sitniji slatkisi</t>
  </si>
  <si>
    <t>Kom.</t>
  </si>
  <si>
    <t>L.</t>
  </si>
  <si>
    <t>Kg.</t>
  </si>
  <si>
    <t>Ovo je sedmicna nabavka robe.</t>
  </si>
  <si>
    <t>Redni broj</t>
  </si>
  <si>
    <t>Zanimanje</t>
  </si>
  <si>
    <t>Plata</t>
  </si>
  <si>
    <t>Radni staz</t>
  </si>
  <si>
    <t>Prodavac</t>
  </si>
  <si>
    <t>Zarada po jed.</t>
  </si>
  <si>
    <t>Ukupna zarada</t>
  </si>
  <si>
    <t>Novcana jedinica</t>
  </si>
  <si>
    <t>KM</t>
  </si>
  <si>
    <t>Dostavljac</t>
  </si>
  <si>
    <t>Gazda</t>
  </si>
  <si>
    <t>3God.</t>
  </si>
  <si>
    <t>2God.</t>
  </si>
  <si>
    <t>1God.</t>
  </si>
  <si>
    <t>5God.</t>
  </si>
  <si>
    <t>Plate se primaju mjesecno.</t>
  </si>
  <si>
    <t>Redni br.</t>
  </si>
  <si>
    <t>Naziv</t>
  </si>
  <si>
    <t>Novcana jed.</t>
  </si>
  <si>
    <t>Voda</t>
  </si>
  <si>
    <t>Struja</t>
  </si>
  <si>
    <t>Telefon</t>
  </si>
  <si>
    <t>Zakupnina</t>
  </si>
  <si>
    <t>Odvoz smeca</t>
  </si>
  <si>
    <t>Grijanje</t>
  </si>
  <si>
    <t>Placanje se obavlja mjesecno.</t>
  </si>
  <si>
    <t>Ako se nabavka robe vrsi sedmicno,tada je zarada od prodavnice</t>
  </si>
  <si>
    <t>rodavnice mjesecno</t>
  </si>
  <si>
    <t>Broj vrijedi za mjesec februar,jer on jedini ima 28(29) dana,to jest 4 sedmice.</t>
  </si>
  <si>
    <t>Broj vrijedi  za 4 mjeseca,koji imaju 30 dana,tj. =30/4</t>
  </si>
  <si>
    <t>tj,</t>
  </si>
  <si>
    <t>sedmica.</t>
  </si>
  <si>
    <t>Broj vrijedi za ostalih 7 mjeseci koji imaju 31 dan,tj.</t>
  </si>
  <si>
    <t>Razlika zarada</t>
  </si>
  <si>
    <t>G O D I S NJ A   Z A R A D A  R A D N I K A</t>
  </si>
  <si>
    <t>Vlasnik(gazda) prima godisnju zaradu koja je</t>
  </si>
  <si>
    <t>Novcana isplata se obracunava u novcanim jedinicama KM(kon.markama).</t>
  </si>
  <si>
    <t>Ukupna godisnja zarada</t>
  </si>
  <si>
    <t>Godisnje placanje komunalija iznosi</t>
  </si>
  <si>
    <t>P R O D A V N I C A 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</si>
</sst>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8.75"/>
      <name val="Arial"/>
      <family val="0"/>
    </font>
    <font>
      <b/>
      <i/>
      <u val="single"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3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6" borderId="3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2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0" borderId="3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2" xfId="0" applyFill="1" applyBorder="1" applyAlignment="1">
      <alignment/>
    </xf>
    <xf numFmtId="0" fontId="0" fillId="0" borderId="14" xfId="0" applyBorder="1" applyAlignment="1">
      <alignment/>
    </xf>
    <xf numFmtId="0" fontId="0" fillId="11" borderId="3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2" xfId="0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7" xfId="0" applyFill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</c:dPt>
          <c:cat>
            <c:multiLvlStrRef>
              <c:f>'Kvalifikacija robe'!$A$5:$O$22</c:f>
              <c:multiLvlStrCache>
                <c:ptCount val="15"/>
                <c:lvl>
                  <c:pt idx="0">
                    <c:v>17</c:v>
                  </c:pt>
                  <c:pt idx="1">
                    <c:v>Novine(razne)</c:v>
                  </c:pt>
                  <c:pt idx="2">
                    <c:v>45</c:v>
                  </c:pt>
                  <c:pt idx="3">
                    <c:v>Kom.</c:v>
                  </c:pt>
                  <c:pt idx="4">
                    <c:v>2</c:v>
                  </c:pt>
                  <c:pt idx="5">
                    <c:v>90</c:v>
                  </c:pt>
                  <c:pt idx="6">
                    <c:v>27</c:v>
                  </c:pt>
                  <c:pt idx="7">
                    <c:v>117</c:v>
                  </c:pt>
                  <c:pt idx="8">
                    <c:v>10</c:v>
                  </c:pt>
                  <c:pt idx="9">
                    <c:v>11.7</c:v>
                  </c:pt>
                  <c:pt idx="10">
                    <c:v>128.7</c:v>
                  </c:pt>
                  <c:pt idx="11">
                    <c:v>2.86</c:v>
                  </c:pt>
                  <c:pt idx="12">
                    <c:v>0.86</c:v>
                  </c:pt>
                  <c:pt idx="13">
                    <c:v>38.7</c:v>
                  </c:pt>
                  <c:pt idx="14">
                    <c:v>KM</c:v>
                  </c:pt>
                </c:lvl>
                <c:lvl>
                  <c:pt idx="0">
                    <c:v>16</c:v>
                  </c:pt>
                  <c:pt idx="1">
                    <c:v>Mlijecne preradjevine</c:v>
                  </c:pt>
                  <c:pt idx="2">
                    <c:v>80</c:v>
                  </c:pt>
                  <c:pt idx="3">
                    <c:v>Kom.</c:v>
                  </c:pt>
                  <c:pt idx="4">
                    <c:v>1.07</c:v>
                  </c:pt>
                  <c:pt idx="5">
                    <c:v>85.6</c:v>
                  </c:pt>
                  <c:pt idx="6">
                    <c:v>34</c:v>
                  </c:pt>
                  <c:pt idx="7">
                    <c:v>119.6</c:v>
                  </c:pt>
                  <c:pt idx="8">
                    <c:v>33</c:v>
                  </c:pt>
                  <c:pt idx="9">
                    <c:v>3.624242424</c:v>
                  </c:pt>
                  <c:pt idx="10">
                    <c:v>123.2242424</c:v>
                  </c:pt>
                  <c:pt idx="11">
                    <c:v>1.54030303</c:v>
                  </c:pt>
                  <c:pt idx="12">
                    <c:v>0.47030303</c:v>
                  </c:pt>
                  <c:pt idx="13">
                    <c:v>37.62424242</c:v>
                  </c:pt>
                  <c:pt idx="14">
                    <c:v>KM</c:v>
                  </c:pt>
                </c:lvl>
                <c:lvl>
                  <c:pt idx="0">
                    <c:v>15</c:v>
                  </c:pt>
                  <c:pt idx="1">
                    <c:v>Jaja</c:v>
                  </c:pt>
                  <c:pt idx="2">
                    <c:v>200</c:v>
                  </c:pt>
                  <c:pt idx="3">
                    <c:v>Kom.</c:v>
                  </c:pt>
                  <c:pt idx="4">
                    <c:v>0.12</c:v>
                  </c:pt>
                  <c:pt idx="5">
                    <c:v>24</c:v>
                  </c:pt>
                  <c:pt idx="6">
                    <c:v>12</c:v>
                  </c:pt>
                  <c:pt idx="7">
                    <c:v>36</c:v>
                  </c:pt>
                  <c:pt idx="8">
                    <c:v>28</c:v>
                  </c:pt>
                  <c:pt idx="9">
                    <c:v>1.285714286</c:v>
                  </c:pt>
                  <c:pt idx="10">
                    <c:v>37.28571429</c:v>
                  </c:pt>
                  <c:pt idx="11">
                    <c:v>0.186428571</c:v>
                  </c:pt>
                  <c:pt idx="12">
                    <c:v>0.066428571</c:v>
                  </c:pt>
                  <c:pt idx="13">
                    <c:v>13.28571429</c:v>
                  </c:pt>
                  <c:pt idx="14">
                    <c:v>KM</c:v>
                  </c:pt>
                </c:lvl>
                <c:lvl>
                  <c:pt idx="0">
                    <c:v>14</c:v>
                  </c:pt>
                  <c:pt idx="1">
                    <c:v>Hem. za njegu tijela</c:v>
                  </c:pt>
                  <c:pt idx="2">
                    <c:v>20</c:v>
                  </c:pt>
                  <c:pt idx="3">
                    <c:v>Kom.</c:v>
                  </c:pt>
                  <c:pt idx="4">
                    <c:v>5.43</c:v>
                  </c:pt>
                  <c:pt idx="5">
                    <c:v>108.6</c:v>
                  </c:pt>
                  <c:pt idx="6">
                    <c:v>54</c:v>
                  </c:pt>
                  <c:pt idx="7">
                    <c:v>162.6</c:v>
                  </c:pt>
                  <c:pt idx="8">
                    <c:v>28</c:v>
                  </c:pt>
                  <c:pt idx="9">
                    <c:v>5.807142857</c:v>
                  </c:pt>
                  <c:pt idx="10">
                    <c:v>168.4071429</c:v>
                  </c:pt>
                  <c:pt idx="11">
                    <c:v>8.420357143</c:v>
                  </c:pt>
                  <c:pt idx="12">
                    <c:v>2.990357143</c:v>
                  </c:pt>
                  <c:pt idx="13">
                    <c:v>59.80714286</c:v>
                  </c:pt>
                  <c:pt idx="14">
                    <c:v>KM</c:v>
                  </c:pt>
                </c:lvl>
                <c:lvl>
                  <c:pt idx="0">
                    <c:v>13</c:v>
                  </c:pt>
                  <c:pt idx="1">
                    <c:v>Alkoholna pica</c:v>
                  </c:pt>
                  <c:pt idx="2">
                    <c:v>50</c:v>
                  </c:pt>
                  <c:pt idx="3">
                    <c:v>L.</c:v>
                  </c:pt>
                  <c:pt idx="4">
                    <c:v>12.45</c:v>
                  </c:pt>
                  <c:pt idx="5">
                    <c:v>622.5</c:v>
                  </c:pt>
                  <c:pt idx="6">
                    <c:v>288</c:v>
                  </c:pt>
                  <c:pt idx="7">
                    <c:v>910.5</c:v>
                  </c:pt>
                  <c:pt idx="8">
                    <c:v>66.89</c:v>
                  </c:pt>
                  <c:pt idx="9">
                    <c:v>13.61190013</c:v>
                  </c:pt>
                  <c:pt idx="10">
                    <c:v>924.1119001</c:v>
                  </c:pt>
                  <c:pt idx="11">
                    <c:v>18.482238</c:v>
                  </c:pt>
                  <c:pt idx="12">
                    <c:v>6.032238003</c:v>
                  </c:pt>
                  <c:pt idx="13">
                    <c:v>301.6119001</c:v>
                  </c:pt>
                  <c:pt idx="14">
                    <c:v>KM</c:v>
                  </c:pt>
                </c:lvl>
                <c:lvl>
                  <c:pt idx="0">
                    <c:v>12</c:v>
                  </c:pt>
                  <c:pt idx="1">
                    <c:v>Vina(crno,bijelo,roze)</c:v>
                  </c:pt>
                  <c:pt idx="2">
                    <c:v>40</c:v>
                  </c:pt>
                  <c:pt idx="3">
                    <c:v>L.</c:v>
                  </c:pt>
                  <c:pt idx="4">
                    <c:v>2.67</c:v>
                  </c:pt>
                  <c:pt idx="5">
                    <c:v>106.8</c:v>
                  </c:pt>
                  <c:pt idx="6">
                    <c:v>67</c:v>
                  </c:pt>
                  <c:pt idx="7">
                    <c:v>173.8</c:v>
                  </c:pt>
                  <c:pt idx="8">
                    <c:v>45</c:v>
                  </c:pt>
                  <c:pt idx="9">
                    <c:v>3.862222222</c:v>
                  </c:pt>
                  <c:pt idx="10">
                    <c:v>177.6622222</c:v>
                  </c:pt>
                  <c:pt idx="11">
                    <c:v>4.441555556</c:v>
                  </c:pt>
                  <c:pt idx="12">
                    <c:v>1.771555556</c:v>
                  </c:pt>
                  <c:pt idx="13">
                    <c:v>70.86222222</c:v>
                  </c:pt>
                  <c:pt idx="14">
                    <c:v>KM</c:v>
                  </c:pt>
                </c:lvl>
                <c:lvl>
                  <c:pt idx="0">
                    <c:v>11</c:v>
                  </c:pt>
                  <c:pt idx="1">
                    <c:v>Pivo(Nektar)</c:v>
                  </c:pt>
                  <c:pt idx="2">
                    <c:v>200</c:v>
                  </c:pt>
                  <c:pt idx="3">
                    <c:v>Kom.</c:v>
                  </c:pt>
                  <c:pt idx="4">
                    <c:v>0.45</c:v>
                  </c:pt>
                  <c:pt idx="5">
                    <c:v>90</c:v>
                  </c:pt>
                  <c:pt idx="6">
                    <c:v>45</c:v>
                  </c:pt>
                  <c:pt idx="7">
                    <c:v>135</c:v>
                  </c:pt>
                  <c:pt idx="8">
                    <c:v>38.56</c:v>
                  </c:pt>
                  <c:pt idx="9">
                    <c:v>3.501037344</c:v>
                  </c:pt>
                  <c:pt idx="10">
                    <c:v>138.5010373</c:v>
                  </c:pt>
                  <c:pt idx="11">
                    <c:v>0.692505187</c:v>
                  </c:pt>
                  <c:pt idx="12">
                    <c:v>0.242505187</c:v>
                  </c:pt>
                  <c:pt idx="13">
                    <c:v>48.50103734</c:v>
                  </c:pt>
                  <c:pt idx="14">
                    <c:v>KM</c:v>
                  </c:pt>
                </c:lvl>
                <c:lvl>
                  <c:pt idx="0">
                    <c:v>10</c:v>
                  </c:pt>
                  <c:pt idx="1">
                    <c:v>Mesne preradjevine</c:v>
                  </c:pt>
                  <c:pt idx="2">
                    <c:v>60</c:v>
                  </c:pt>
                  <c:pt idx="3">
                    <c:v>Kg.</c:v>
                  </c:pt>
                  <c:pt idx="4">
                    <c:v>8.2</c:v>
                  </c:pt>
                  <c:pt idx="5">
                    <c:v>492</c:v>
                  </c:pt>
                  <c:pt idx="6">
                    <c:v>126</c:v>
                  </c:pt>
                  <c:pt idx="7">
                    <c:v>618</c:v>
                  </c:pt>
                  <c:pt idx="8">
                    <c:v>33</c:v>
                  </c:pt>
                  <c:pt idx="9">
                    <c:v>18.72727273</c:v>
                  </c:pt>
                  <c:pt idx="10">
                    <c:v>636.7272727</c:v>
                  </c:pt>
                  <c:pt idx="11">
                    <c:v>10.61212121</c:v>
                  </c:pt>
                  <c:pt idx="12">
                    <c:v>2.412121212</c:v>
                  </c:pt>
                  <c:pt idx="13">
                    <c:v>144.7272727</c:v>
                  </c:pt>
                  <c:pt idx="14">
                    <c:v>KM</c:v>
                  </c:pt>
                </c:lvl>
                <c:lvl>
                  <c:pt idx="0">
                    <c:v>9</c:v>
                  </c:pt>
                  <c:pt idx="1">
                    <c:v>Sokovi na razblaz.</c:v>
                  </c:pt>
                  <c:pt idx="2">
                    <c:v>30</c:v>
                  </c:pt>
                  <c:pt idx="3">
                    <c:v>L.</c:v>
                  </c:pt>
                  <c:pt idx="4">
                    <c:v>5.1</c:v>
                  </c:pt>
                  <c:pt idx="5">
                    <c:v>153</c:v>
                  </c:pt>
                  <c:pt idx="6">
                    <c:v>45</c:v>
                  </c:pt>
                  <c:pt idx="7">
                    <c:v>198</c:v>
                  </c:pt>
                  <c:pt idx="8">
                    <c:v>29</c:v>
                  </c:pt>
                  <c:pt idx="9">
                    <c:v>6.827586207</c:v>
                  </c:pt>
                  <c:pt idx="10">
                    <c:v>204.8275862</c:v>
                  </c:pt>
                  <c:pt idx="11">
                    <c:v>6.827586207</c:v>
                  </c:pt>
                  <c:pt idx="12">
                    <c:v>1.727586207</c:v>
                  </c:pt>
                  <c:pt idx="13">
                    <c:v>51.82758621</c:v>
                  </c:pt>
                  <c:pt idx="14">
                    <c:v>KM</c:v>
                  </c:pt>
                </c:lvl>
                <c:lvl>
                  <c:pt idx="0">
                    <c:v>8</c:v>
                  </c:pt>
                  <c:pt idx="1">
                    <c:v>Sokovi gusti</c:v>
                  </c:pt>
                  <c:pt idx="2">
                    <c:v>40</c:v>
                  </c:pt>
                  <c:pt idx="3">
                    <c:v>L.</c:v>
                  </c:pt>
                  <c:pt idx="4">
                    <c:v>3.7</c:v>
                  </c:pt>
                  <c:pt idx="5">
                    <c:v>148</c:v>
                  </c:pt>
                  <c:pt idx="6">
                    <c:v>42</c:v>
                  </c:pt>
                  <c:pt idx="7">
                    <c:v>190</c:v>
                  </c:pt>
                  <c:pt idx="8">
                    <c:v>28</c:v>
                  </c:pt>
                  <c:pt idx="9">
                    <c:v>6.785714286</c:v>
                  </c:pt>
                  <c:pt idx="10">
                    <c:v>196.7857143</c:v>
                  </c:pt>
                  <c:pt idx="11">
                    <c:v>4.919642857</c:v>
                  </c:pt>
                  <c:pt idx="12">
                    <c:v>1.219642857</c:v>
                  </c:pt>
                  <c:pt idx="13">
                    <c:v>48.78571429</c:v>
                  </c:pt>
                  <c:pt idx="14">
                    <c:v>KM</c:v>
                  </c:pt>
                </c:lvl>
                <c:lvl>
                  <c:pt idx="0">
                    <c:v>7</c:v>
                  </c:pt>
                  <c:pt idx="1">
                    <c:v>Sokovi bistri</c:v>
                  </c:pt>
                  <c:pt idx="2">
                    <c:v>40</c:v>
                  </c:pt>
                  <c:pt idx="3">
                    <c:v>L.</c:v>
                  </c:pt>
                  <c:pt idx="4">
                    <c:v>3.2</c:v>
                  </c:pt>
                  <c:pt idx="5">
                    <c:v>128</c:v>
                  </c:pt>
                  <c:pt idx="6">
                    <c:v>44</c:v>
                  </c:pt>
                  <c:pt idx="7">
                    <c:v>172</c:v>
                  </c:pt>
                  <c:pt idx="8">
                    <c:v>28</c:v>
                  </c:pt>
                  <c:pt idx="9">
                    <c:v>6.142857143</c:v>
                  </c:pt>
                  <c:pt idx="10">
                    <c:v>178.1428571</c:v>
                  </c:pt>
                  <c:pt idx="11">
                    <c:v>4.453571429</c:v>
                  </c:pt>
                  <c:pt idx="12">
                    <c:v>1.253571429</c:v>
                  </c:pt>
                  <c:pt idx="13">
                    <c:v>50.14285714</c:v>
                  </c:pt>
                  <c:pt idx="14">
                    <c:v>KM</c:v>
                  </c:pt>
                </c:lvl>
                <c:lvl>
                  <c:pt idx="0">
                    <c:v>6</c:v>
                  </c:pt>
                  <c:pt idx="1">
                    <c:v>Bomboni</c:v>
                  </c:pt>
                  <c:pt idx="2">
                    <c:v>40</c:v>
                  </c:pt>
                  <c:pt idx="3">
                    <c:v>Kom.</c:v>
                  </c:pt>
                  <c:pt idx="4">
                    <c:v>2</c:v>
                  </c:pt>
                  <c:pt idx="5">
                    <c:v>80</c:v>
                  </c:pt>
                  <c:pt idx="6">
                    <c:v>23</c:v>
                  </c:pt>
                  <c:pt idx="7">
                    <c:v>103</c:v>
                  </c:pt>
                  <c:pt idx="8">
                    <c:v>34</c:v>
                  </c:pt>
                  <c:pt idx="9">
                    <c:v>3.029411765</c:v>
                  </c:pt>
                  <c:pt idx="10">
                    <c:v>106.0294118</c:v>
                  </c:pt>
                  <c:pt idx="11">
                    <c:v>2.650735294</c:v>
                  </c:pt>
                  <c:pt idx="12">
                    <c:v>0.650735294</c:v>
                  </c:pt>
                  <c:pt idx="13">
                    <c:v>26.02941176</c:v>
                  </c:pt>
                  <c:pt idx="14">
                    <c:v>KM</c:v>
                  </c:pt>
                </c:lvl>
                <c:lvl>
                  <c:pt idx="0">
                    <c:v>5</c:v>
                  </c:pt>
                  <c:pt idx="1">
                    <c:v>Sitniji slatkisi</c:v>
                  </c:pt>
                  <c:pt idx="2">
                    <c:v>200</c:v>
                  </c:pt>
                  <c:pt idx="3">
                    <c:v>Kom.</c:v>
                  </c:pt>
                  <c:pt idx="4">
                    <c:v>0.2</c:v>
                  </c:pt>
                  <c:pt idx="5">
                    <c:v>40</c:v>
                  </c:pt>
                  <c:pt idx="6">
                    <c:v>15</c:v>
                  </c:pt>
                  <c:pt idx="7">
                    <c:v>55</c:v>
                  </c:pt>
                  <c:pt idx="8">
                    <c:v>45</c:v>
                  </c:pt>
                  <c:pt idx="9">
                    <c:v>1.222222222</c:v>
                  </c:pt>
                  <c:pt idx="10">
                    <c:v>56.22222222</c:v>
                  </c:pt>
                  <c:pt idx="11">
                    <c:v>0.281111111</c:v>
                  </c:pt>
                  <c:pt idx="12">
                    <c:v>0.081111111</c:v>
                  </c:pt>
                  <c:pt idx="13">
                    <c:v>16.22222222</c:v>
                  </c:pt>
                  <c:pt idx="14">
                    <c:v>KM</c:v>
                  </c:pt>
                </c:lvl>
                <c:lvl>
                  <c:pt idx="0">
                    <c:v>4</c:v>
                  </c:pt>
                  <c:pt idx="1">
                    <c:v>Sitnija peciva</c:v>
                  </c:pt>
                  <c:pt idx="2">
                    <c:v>120</c:v>
                  </c:pt>
                  <c:pt idx="3">
                    <c:v>Kom.</c:v>
                  </c:pt>
                  <c:pt idx="4">
                    <c:v>0.15</c:v>
                  </c:pt>
                  <c:pt idx="5">
                    <c:v>18</c:v>
                  </c:pt>
                  <c:pt idx="6">
                    <c:v>6.8</c:v>
                  </c:pt>
                  <c:pt idx="7">
                    <c:v>24.8</c:v>
                  </c:pt>
                  <c:pt idx="8">
                    <c:v>12</c:v>
                  </c:pt>
                  <c:pt idx="9">
                    <c:v>2.066666667</c:v>
                  </c:pt>
                  <c:pt idx="10">
                    <c:v>26.86666667</c:v>
                  </c:pt>
                  <c:pt idx="11">
                    <c:v>0.223888889</c:v>
                  </c:pt>
                  <c:pt idx="12">
                    <c:v>0.073888889</c:v>
                  </c:pt>
                  <c:pt idx="13">
                    <c:v>8.866666667</c:v>
                  </c:pt>
                  <c:pt idx="14">
                    <c:v>KM</c:v>
                  </c:pt>
                </c:lvl>
                <c:lvl>
                  <c:pt idx="0">
                    <c:v>3</c:v>
                  </c:pt>
                  <c:pt idx="1">
                    <c:v>Hljeb</c:v>
                  </c:pt>
                  <c:pt idx="2">
                    <c:v>50</c:v>
                  </c:pt>
                  <c:pt idx="3">
                    <c:v>Kg.</c:v>
                  </c:pt>
                  <c:pt idx="4">
                    <c:v>0.5</c:v>
                  </c:pt>
                  <c:pt idx="5">
                    <c:v>25</c:v>
                  </c:pt>
                  <c:pt idx="6">
                    <c:v>11</c:v>
                  </c:pt>
                  <c:pt idx="7">
                    <c:v>36</c:v>
                  </c:pt>
                  <c:pt idx="8">
                    <c:v>12</c:v>
                  </c:pt>
                  <c:pt idx="9">
                    <c:v>3</c:v>
                  </c:pt>
                  <c:pt idx="10">
                    <c:v>39</c:v>
                  </c:pt>
                  <c:pt idx="11">
                    <c:v>0.78</c:v>
                  </c:pt>
                  <c:pt idx="12">
                    <c:v>0.28</c:v>
                  </c:pt>
                  <c:pt idx="13">
                    <c:v>14</c:v>
                  </c:pt>
                  <c:pt idx="14">
                    <c:v>KM</c:v>
                  </c:pt>
                </c:lvl>
                <c:lvl>
                  <c:pt idx="0">
                    <c:v>2</c:v>
                  </c:pt>
                  <c:pt idx="1">
                    <c:v>Deterdzent</c:v>
                  </c:pt>
                  <c:pt idx="2">
                    <c:v>25</c:v>
                  </c:pt>
                  <c:pt idx="3">
                    <c:v>Kg.</c:v>
                  </c:pt>
                  <c:pt idx="4">
                    <c:v>6</c:v>
                  </c:pt>
                  <c:pt idx="5">
                    <c:v>150</c:v>
                  </c:pt>
                  <c:pt idx="6">
                    <c:v>28</c:v>
                  </c:pt>
                  <c:pt idx="7">
                    <c:v>178</c:v>
                  </c:pt>
                  <c:pt idx="8">
                    <c:v>39</c:v>
                  </c:pt>
                  <c:pt idx="9">
                    <c:v>4.564102564</c:v>
                  </c:pt>
                  <c:pt idx="10">
                    <c:v>182.5641026</c:v>
                  </c:pt>
                  <c:pt idx="11">
                    <c:v>7.302564103</c:v>
                  </c:pt>
                  <c:pt idx="12">
                    <c:v>1.302564103</c:v>
                  </c:pt>
                  <c:pt idx="13">
                    <c:v>32.56410256</c:v>
                  </c:pt>
                  <c:pt idx="14">
                    <c:v>KM</c:v>
                  </c:pt>
                </c:lvl>
                <c:lvl>
                  <c:pt idx="0">
                    <c:v>1</c:v>
                  </c:pt>
                  <c:pt idx="1">
                    <c:v>Keksi</c:v>
                  </c:pt>
                  <c:pt idx="2">
                    <c:v>50</c:v>
                  </c:pt>
                  <c:pt idx="3">
                    <c:v>Kom.</c:v>
                  </c:pt>
                  <c:pt idx="4">
                    <c:v>4</c:v>
                  </c:pt>
                  <c:pt idx="5">
                    <c:v>200</c:v>
                  </c:pt>
                  <c:pt idx="6">
                    <c:v>45</c:v>
                  </c:pt>
                  <c:pt idx="7">
                    <c:v>245</c:v>
                  </c:pt>
                  <c:pt idx="8">
                    <c:v>27.43</c:v>
                  </c:pt>
                  <c:pt idx="9">
                    <c:v>8.931826467</c:v>
                  </c:pt>
                  <c:pt idx="10">
                    <c:v>253.9318265</c:v>
                  </c:pt>
                  <c:pt idx="11">
                    <c:v>5.078636529</c:v>
                  </c:pt>
                  <c:pt idx="12">
                    <c:v>1.078636529</c:v>
                  </c:pt>
                  <c:pt idx="13">
                    <c:v>53.93182647</c:v>
                  </c:pt>
                  <c:pt idx="14">
                    <c:v>KM</c:v>
                  </c:pt>
                </c:lvl>
                <c:lvl>
                  <c:pt idx="0">
                    <c:v>Redni broj </c:v>
                  </c:pt>
                  <c:pt idx="1">
                    <c:v>Naziv robe </c:v>
                  </c:pt>
                  <c:pt idx="2">
                    <c:v>Kolicina</c:v>
                  </c:pt>
                  <c:pt idx="3">
                    <c:v>Jedinica</c:v>
                  </c:pt>
                  <c:pt idx="4">
                    <c:v>Cijena</c:v>
                  </c:pt>
                  <c:pt idx="5">
                    <c:v>Ukupna cijena</c:v>
                  </c:pt>
                  <c:pt idx="6">
                    <c:v>Marza</c:v>
                  </c:pt>
                  <c:pt idx="7">
                    <c:v>Cijena bez poreza</c:v>
                  </c:pt>
                  <c:pt idx="8">
                    <c:v>Stopa poreza</c:v>
                  </c:pt>
                  <c:pt idx="9">
                    <c:v>Porez</c:v>
                  </c:pt>
                  <c:pt idx="10">
                    <c:v>Prodajna cijena</c:v>
                  </c:pt>
                  <c:pt idx="11">
                    <c:v>Prodajna cijena po jedinici</c:v>
                  </c:pt>
                  <c:pt idx="12">
                    <c:v>Zarada po jed.</c:v>
                  </c:pt>
                  <c:pt idx="13">
                    <c:v>Ukupna zarada</c:v>
                  </c:pt>
                  <c:pt idx="14">
                    <c:v>Novcana jedinica</c:v>
                  </c:pt>
                </c:lvl>
              </c:multiLvlStrCache>
            </c:multiLvlStrRef>
          </c:cat>
          <c:val>
            <c:numRef>
              <c:f>'Kvalifikacija robe'!$A$23:$O$23</c:f>
              <c:numCache>
                <c:ptCount val="15"/>
                <c:pt idx="12">
                  <c:v>22.5132451203185</c:v>
                </c:pt>
                <c:pt idx="13">
                  <c:v>1017.4899193160791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25</xdr:row>
      <xdr:rowOff>57150</xdr:rowOff>
    </xdr:from>
    <xdr:to>
      <xdr:col>10</xdr:col>
      <xdr:colOff>104775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4733925" y="4543425"/>
        <a:ext cx="31527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2" sqref="A2"/>
    </sheetView>
  </sheetViews>
  <sheetFormatPr defaultColWidth="9.140625" defaultRowHeight="12.75"/>
  <cols>
    <col min="2" max="2" width="18.140625" style="0" customWidth="1"/>
    <col min="6" max="6" width="13.00390625" style="0" customWidth="1"/>
    <col min="8" max="8" width="15.57421875" style="0" customWidth="1"/>
    <col min="9" max="9" width="15.140625" style="0" customWidth="1"/>
    <col min="11" max="11" width="13.8515625" style="0" customWidth="1"/>
    <col min="12" max="12" width="21.8515625" style="0" customWidth="1"/>
    <col min="13" max="13" width="12.57421875" style="0" customWidth="1"/>
    <col min="14" max="14" width="13.28125" style="0" customWidth="1"/>
    <col min="15" max="15" width="15.00390625" style="0" customWidth="1"/>
  </cols>
  <sheetData>
    <row r="1" spans="1:7" ht="14.25" thickBot="1" thickTop="1">
      <c r="A1" s="32" t="s">
        <v>72</v>
      </c>
      <c r="B1" s="33"/>
      <c r="C1" s="33"/>
      <c r="D1" s="33"/>
      <c r="E1" s="33"/>
      <c r="F1" s="33"/>
      <c r="G1" s="34"/>
    </row>
    <row r="2" ht="13.5" thickTop="1"/>
    <row r="3" ht="12.75">
      <c r="H3" s="31"/>
    </row>
    <row r="4" ht="13.5" thickBot="1"/>
    <row r="5" spans="1:15" ht="14.25" thickBot="1" thickTop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38</v>
      </c>
      <c r="N5" s="2" t="s">
        <v>39</v>
      </c>
      <c r="O5" s="2" t="s">
        <v>40</v>
      </c>
    </row>
    <row r="6" spans="1:15" ht="14.25" thickBot="1" thickTop="1">
      <c r="A6" s="3">
        <v>1</v>
      </c>
      <c r="B6" s="1" t="s">
        <v>12</v>
      </c>
      <c r="C6" s="1">
        <v>50</v>
      </c>
      <c r="D6" s="1" t="s">
        <v>29</v>
      </c>
      <c r="E6" s="1">
        <v>4</v>
      </c>
      <c r="F6" s="1">
        <f>C6*E6</f>
        <v>200</v>
      </c>
      <c r="G6" s="1">
        <v>45</v>
      </c>
      <c r="H6" s="1">
        <f>F6+G6</f>
        <v>245</v>
      </c>
      <c r="I6" s="1">
        <v>27.43</v>
      </c>
      <c r="J6" s="1">
        <f>H6/I6</f>
        <v>8.931826467371492</v>
      </c>
      <c r="K6" s="1">
        <f>H6+J6</f>
        <v>253.93182646737148</v>
      </c>
      <c r="L6" s="1">
        <f>K6/C6</f>
        <v>5.078636529347429</v>
      </c>
      <c r="M6" s="48">
        <f>L6-E6</f>
        <v>1.0786365293474294</v>
      </c>
      <c r="N6" s="7">
        <f>K6-F6</f>
        <v>53.93182646737148</v>
      </c>
      <c r="O6" s="8" t="s">
        <v>41</v>
      </c>
    </row>
    <row r="7" spans="1:15" ht="14.25" thickBot="1" thickTop="1">
      <c r="A7" s="3">
        <v>2</v>
      </c>
      <c r="B7" s="1" t="s">
        <v>13</v>
      </c>
      <c r="C7" s="1">
        <v>25</v>
      </c>
      <c r="D7" s="1" t="s">
        <v>31</v>
      </c>
      <c r="E7" s="1">
        <v>6</v>
      </c>
      <c r="F7" s="1">
        <f aca="true" t="shared" si="0" ref="F7:F22">C7*E7</f>
        <v>150</v>
      </c>
      <c r="G7" s="1">
        <v>28</v>
      </c>
      <c r="H7" s="1">
        <f aca="true" t="shared" si="1" ref="H7:H22">F7+G7</f>
        <v>178</v>
      </c>
      <c r="I7" s="1">
        <v>39</v>
      </c>
      <c r="J7" s="1">
        <f aca="true" t="shared" si="2" ref="J7:J22">H7/I7</f>
        <v>4.564102564102564</v>
      </c>
      <c r="K7" s="1">
        <f aca="true" t="shared" si="3" ref="K7:K22">H7+J7</f>
        <v>182.56410256410257</v>
      </c>
      <c r="L7" s="1">
        <f aca="true" t="shared" si="4" ref="L7:L22">K7/C7</f>
        <v>7.302564102564102</v>
      </c>
      <c r="M7" s="1">
        <f aca="true" t="shared" si="5" ref="M7:M22">L7-E7</f>
        <v>1.3025641025641024</v>
      </c>
      <c r="N7" s="4">
        <f aca="true" t="shared" si="6" ref="N7:N22">K7-F7</f>
        <v>32.56410256410257</v>
      </c>
      <c r="O7" s="8" t="s">
        <v>41</v>
      </c>
    </row>
    <row r="8" spans="1:15" ht="14.25" thickBot="1" thickTop="1">
      <c r="A8" s="3">
        <v>3</v>
      </c>
      <c r="B8" s="1" t="s">
        <v>14</v>
      </c>
      <c r="C8" s="1">
        <v>50</v>
      </c>
      <c r="D8" s="1" t="s">
        <v>31</v>
      </c>
      <c r="E8" s="1">
        <v>0.5</v>
      </c>
      <c r="F8" s="1">
        <f t="shared" si="0"/>
        <v>25</v>
      </c>
      <c r="G8" s="1">
        <v>11</v>
      </c>
      <c r="H8" s="1">
        <f t="shared" si="1"/>
        <v>36</v>
      </c>
      <c r="I8" s="1">
        <v>12</v>
      </c>
      <c r="J8" s="1">
        <f t="shared" si="2"/>
        <v>3</v>
      </c>
      <c r="K8" s="1">
        <f t="shared" si="3"/>
        <v>39</v>
      </c>
      <c r="L8" s="1">
        <f t="shared" si="4"/>
        <v>0.78</v>
      </c>
      <c r="M8" s="1">
        <f t="shared" si="5"/>
        <v>0.28</v>
      </c>
      <c r="N8" s="4">
        <f t="shared" si="6"/>
        <v>14</v>
      </c>
      <c r="O8" s="8" t="s">
        <v>41</v>
      </c>
    </row>
    <row r="9" spans="1:15" ht="14.25" thickBot="1" thickTop="1">
      <c r="A9" s="3">
        <v>4</v>
      </c>
      <c r="B9" s="1" t="s">
        <v>15</v>
      </c>
      <c r="C9" s="1">
        <v>120</v>
      </c>
      <c r="D9" s="1" t="s">
        <v>29</v>
      </c>
      <c r="E9" s="1">
        <v>0.15</v>
      </c>
      <c r="F9" s="1">
        <f t="shared" si="0"/>
        <v>18</v>
      </c>
      <c r="G9" s="1">
        <v>6.8</v>
      </c>
      <c r="H9" s="1">
        <f t="shared" si="1"/>
        <v>24.8</v>
      </c>
      <c r="I9" s="1">
        <v>12</v>
      </c>
      <c r="J9" s="1">
        <f t="shared" si="2"/>
        <v>2.066666666666667</v>
      </c>
      <c r="K9" s="1">
        <f t="shared" si="3"/>
        <v>26.866666666666667</v>
      </c>
      <c r="L9" s="1">
        <f t="shared" si="4"/>
        <v>0.2238888888888889</v>
      </c>
      <c r="M9" s="1">
        <f t="shared" si="5"/>
        <v>0.07388888888888889</v>
      </c>
      <c r="N9" s="4">
        <f t="shared" si="6"/>
        <v>8.866666666666667</v>
      </c>
      <c r="O9" s="8" t="s">
        <v>41</v>
      </c>
    </row>
    <row r="10" spans="1:15" ht="14.25" thickBot="1" thickTop="1">
      <c r="A10" s="3">
        <v>5</v>
      </c>
      <c r="B10" s="1" t="s">
        <v>28</v>
      </c>
      <c r="C10" s="1">
        <v>200</v>
      </c>
      <c r="D10" s="1" t="s">
        <v>29</v>
      </c>
      <c r="E10" s="1">
        <v>0.2</v>
      </c>
      <c r="F10" s="1">
        <f t="shared" si="0"/>
        <v>40</v>
      </c>
      <c r="G10" s="1">
        <v>15</v>
      </c>
      <c r="H10" s="1">
        <f t="shared" si="1"/>
        <v>55</v>
      </c>
      <c r="I10" s="1">
        <v>45</v>
      </c>
      <c r="J10" s="1">
        <f t="shared" si="2"/>
        <v>1.2222222222222223</v>
      </c>
      <c r="K10" s="1">
        <f t="shared" si="3"/>
        <v>56.22222222222222</v>
      </c>
      <c r="L10" s="1">
        <f t="shared" si="4"/>
        <v>0.2811111111111111</v>
      </c>
      <c r="M10" s="1">
        <f t="shared" si="5"/>
        <v>0.08111111111111108</v>
      </c>
      <c r="N10" s="4">
        <f t="shared" si="6"/>
        <v>16.22222222222222</v>
      </c>
      <c r="O10" s="8" t="s">
        <v>41</v>
      </c>
    </row>
    <row r="11" spans="1:15" ht="14.25" thickBot="1" thickTop="1">
      <c r="A11" s="3">
        <v>6</v>
      </c>
      <c r="B11" s="1" t="s">
        <v>16</v>
      </c>
      <c r="C11" s="1">
        <v>40</v>
      </c>
      <c r="D11" s="1" t="s">
        <v>29</v>
      </c>
      <c r="E11" s="1">
        <v>2</v>
      </c>
      <c r="F11" s="1">
        <f t="shared" si="0"/>
        <v>80</v>
      </c>
      <c r="G11" s="1">
        <v>23</v>
      </c>
      <c r="H11" s="1">
        <f t="shared" si="1"/>
        <v>103</v>
      </c>
      <c r="I11" s="1">
        <v>34</v>
      </c>
      <c r="J11" s="1">
        <f t="shared" si="2"/>
        <v>3.0294117647058822</v>
      </c>
      <c r="K11" s="1">
        <f t="shared" si="3"/>
        <v>106.02941176470588</v>
      </c>
      <c r="L11" s="1">
        <f t="shared" si="4"/>
        <v>2.650735294117647</v>
      </c>
      <c r="M11" s="1">
        <f t="shared" si="5"/>
        <v>0.6507352941176472</v>
      </c>
      <c r="N11" s="4">
        <f t="shared" si="6"/>
        <v>26.029411764705884</v>
      </c>
      <c r="O11" s="8" t="s">
        <v>41</v>
      </c>
    </row>
    <row r="12" spans="1:15" ht="14.25" thickBot="1" thickTop="1">
      <c r="A12" s="3">
        <v>7</v>
      </c>
      <c r="B12" s="1" t="s">
        <v>17</v>
      </c>
      <c r="C12" s="1">
        <v>40</v>
      </c>
      <c r="D12" s="1" t="s">
        <v>30</v>
      </c>
      <c r="E12" s="1">
        <v>3.2</v>
      </c>
      <c r="F12" s="1">
        <f t="shared" si="0"/>
        <v>128</v>
      </c>
      <c r="G12" s="1">
        <v>44</v>
      </c>
      <c r="H12" s="1">
        <f t="shared" si="1"/>
        <v>172</v>
      </c>
      <c r="I12" s="1">
        <v>28</v>
      </c>
      <c r="J12" s="1">
        <f t="shared" si="2"/>
        <v>6.142857142857143</v>
      </c>
      <c r="K12" s="1">
        <f t="shared" si="3"/>
        <v>178.14285714285714</v>
      </c>
      <c r="L12" s="1">
        <f t="shared" si="4"/>
        <v>4.453571428571428</v>
      </c>
      <c r="M12" s="1">
        <f t="shared" si="5"/>
        <v>1.2535714285714281</v>
      </c>
      <c r="N12" s="4">
        <f t="shared" si="6"/>
        <v>50.14285714285714</v>
      </c>
      <c r="O12" s="8" t="s">
        <v>41</v>
      </c>
    </row>
    <row r="13" spans="1:15" ht="14.25" thickBot="1" thickTop="1">
      <c r="A13" s="3">
        <v>8</v>
      </c>
      <c r="B13" s="1" t="s">
        <v>18</v>
      </c>
      <c r="C13" s="1">
        <v>40</v>
      </c>
      <c r="D13" s="1" t="s">
        <v>30</v>
      </c>
      <c r="E13" s="1">
        <v>3.7</v>
      </c>
      <c r="F13" s="1">
        <f t="shared" si="0"/>
        <v>148</v>
      </c>
      <c r="G13" s="1">
        <v>42</v>
      </c>
      <c r="H13" s="1">
        <f t="shared" si="1"/>
        <v>190</v>
      </c>
      <c r="I13" s="1">
        <v>28</v>
      </c>
      <c r="J13" s="1">
        <f t="shared" si="2"/>
        <v>6.785714285714286</v>
      </c>
      <c r="K13" s="1">
        <f t="shared" si="3"/>
        <v>196.78571428571428</v>
      </c>
      <c r="L13" s="1">
        <f t="shared" si="4"/>
        <v>4.919642857142857</v>
      </c>
      <c r="M13" s="1">
        <f t="shared" si="5"/>
        <v>1.2196428571428566</v>
      </c>
      <c r="N13" s="4">
        <f t="shared" si="6"/>
        <v>48.78571428571428</v>
      </c>
      <c r="O13" s="8" t="s">
        <v>41</v>
      </c>
    </row>
    <row r="14" spans="1:15" ht="14.25" thickBot="1" thickTop="1">
      <c r="A14" s="3">
        <v>9</v>
      </c>
      <c r="B14" s="1" t="s">
        <v>19</v>
      </c>
      <c r="C14" s="1">
        <v>30</v>
      </c>
      <c r="D14" s="1" t="s">
        <v>30</v>
      </c>
      <c r="E14" s="1">
        <v>5.1</v>
      </c>
      <c r="F14" s="1">
        <f t="shared" si="0"/>
        <v>153</v>
      </c>
      <c r="G14" s="1">
        <v>45</v>
      </c>
      <c r="H14" s="1">
        <f t="shared" si="1"/>
        <v>198</v>
      </c>
      <c r="I14" s="1">
        <v>29</v>
      </c>
      <c r="J14" s="1">
        <f t="shared" si="2"/>
        <v>6.827586206896552</v>
      </c>
      <c r="K14" s="1">
        <f t="shared" si="3"/>
        <v>204.82758620689654</v>
      </c>
      <c r="L14" s="1">
        <f t="shared" si="4"/>
        <v>6.827586206896552</v>
      </c>
      <c r="M14" s="1">
        <f t="shared" si="5"/>
        <v>1.727586206896552</v>
      </c>
      <c r="N14" s="4">
        <f t="shared" si="6"/>
        <v>51.82758620689654</v>
      </c>
      <c r="O14" s="8" t="s">
        <v>41</v>
      </c>
    </row>
    <row r="15" spans="1:15" ht="14.25" thickBot="1" thickTop="1">
      <c r="A15" s="3">
        <v>10</v>
      </c>
      <c r="B15" s="1" t="s">
        <v>20</v>
      </c>
      <c r="C15" s="1">
        <v>60</v>
      </c>
      <c r="D15" s="1" t="s">
        <v>31</v>
      </c>
      <c r="E15" s="1">
        <v>8.2</v>
      </c>
      <c r="F15" s="1">
        <f t="shared" si="0"/>
        <v>491.99999999999994</v>
      </c>
      <c r="G15" s="1">
        <v>126</v>
      </c>
      <c r="H15" s="1">
        <f t="shared" si="1"/>
        <v>618</v>
      </c>
      <c r="I15" s="1">
        <v>33</v>
      </c>
      <c r="J15" s="1">
        <f t="shared" si="2"/>
        <v>18.727272727272727</v>
      </c>
      <c r="K15" s="1">
        <f t="shared" si="3"/>
        <v>636.7272727272727</v>
      </c>
      <c r="L15" s="1">
        <f t="shared" si="4"/>
        <v>10.612121212121213</v>
      </c>
      <c r="M15" s="1">
        <f t="shared" si="5"/>
        <v>2.412121212121214</v>
      </c>
      <c r="N15" s="4">
        <f t="shared" si="6"/>
        <v>144.7272727272728</v>
      </c>
      <c r="O15" s="8" t="s">
        <v>41</v>
      </c>
    </row>
    <row r="16" spans="1:15" ht="14.25" thickBot="1" thickTop="1">
      <c r="A16" s="3">
        <v>11</v>
      </c>
      <c r="B16" s="1" t="s">
        <v>21</v>
      </c>
      <c r="C16" s="1">
        <v>200</v>
      </c>
      <c r="D16" s="1" t="s">
        <v>29</v>
      </c>
      <c r="E16" s="1">
        <v>0.45</v>
      </c>
      <c r="F16" s="1">
        <f t="shared" si="0"/>
        <v>90</v>
      </c>
      <c r="G16" s="1">
        <v>45</v>
      </c>
      <c r="H16" s="1">
        <f t="shared" si="1"/>
        <v>135</v>
      </c>
      <c r="I16" s="1">
        <v>38.56</v>
      </c>
      <c r="J16" s="1">
        <f t="shared" si="2"/>
        <v>3.5010373443983402</v>
      </c>
      <c r="K16" s="1">
        <f t="shared" si="3"/>
        <v>138.50103734439833</v>
      </c>
      <c r="L16" s="1">
        <f t="shared" si="4"/>
        <v>0.6925051867219917</v>
      </c>
      <c r="M16" s="1">
        <f t="shared" si="5"/>
        <v>0.24250518672199167</v>
      </c>
      <c r="N16" s="4">
        <f t="shared" si="6"/>
        <v>48.50103734439833</v>
      </c>
      <c r="O16" s="8" t="s">
        <v>41</v>
      </c>
    </row>
    <row r="17" spans="1:15" ht="14.25" thickBot="1" thickTop="1">
      <c r="A17" s="6">
        <v>12</v>
      </c>
      <c r="B17" s="4" t="s">
        <v>22</v>
      </c>
      <c r="C17" s="1">
        <v>40</v>
      </c>
      <c r="D17" s="1" t="s">
        <v>30</v>
      </c>
      <c r="E17" s="1">
        <v>2.67</v>
      </c>
      <c r="F17" s="1">
        <f t="shared" si="0"/>
        <v>106.8</v>
      </c>
      <c r="G17" s="1">
        <v>67</v>
      </c>
      <c r="H17" s="1">
        <f t="shared" si="1"/>
        <v>173.8</v>
      </c>
      <c r="I17" s="1">
        <v>45</v>
      </c>
      <c r="J17" s="1">
        <f t="shared" si="2"/>
        <v>3.8622222222222224</v>
      </c>
      <c r="K17" s="1">
        <f t="shared" si="3"/>
        <v>177.66222222222223</v>
      </c>
      <c r="L17" s="1">
        <f t="shared" si="4"/>
        <v>4.4415555555555555</v>
      </c>
      <c r="M17" s="1">
        <f t="shared" si="5"/>
        <v>1.7715555555555556</v>
      </c>
      <c r="N17" s="4">
        <f t="shared" si="6"/>
        <v>70.86222222222223</v>
      </c>
      <c r="O17" s="8" t="s">
        <v>41</v>
      </c>
    </row>
    <row r="18" spans="1:15" ht="14.25" thickBot="1" thickTop="1">
      <c r="A18" s="6">
        <v>13</v>
      </c>
      <c r="B18" s="4" t="s">
        <v>23</v>
      </c>
      <c r="C18" s="1">
        <v>50</v>
      </c>
      <c r="D18" s="1" t="s">
        <v>30</v>
      </c>
      <c r="E18" s="1">
        <v>12.45</v>
      </c>
      <c r="F18" s="1">
        <f t="shared" si="0"/>
        <v>622.5</v>
      </c>
      <c r="G18" s="1">
        <v>288</v>
      </c>
      <c r="H18" s="1">
        <f t="shared" si="1"/>
        <v>910.5</v>
      </c>
      <c r="I18" s="1">
        <v>66.89</v>
      </c>
      <c r="J18" s="1">
        <f t="shared" si="2"/>
        <v>13.61190013454926</v>
      </c>
      <c r="K18" s="1">
        <f t="shared" si="3"/>
        <v>924.1119001345493</v>
      </c>
      <c r="L18" s="1">
        <f t="shared" si="4"/>
        <v>18.482238002690984</v>
      </c>
      <c r="M18" s="1">
        <f t="shared" si="5"/>
        <v>6.032238002690985</v>
      </c>
      <c r="N18" s="4">
        <f t="shared" si="6"/>
        <v>301.6119001345493</v>
      </c>
      <c r="O18" s="8" t="s">
        <v>41</v>
      </c>
    </row>
    <row r="19" spans="1:15" ht="14.25" thickBot="1" thickTop="1">
      <c r="A19" s="6">
        <v>14</v>
      </c>
      <c r="B19" s="4" t="s">
        <v>24</v>
      </c>
      <c r="C19" s="1">
        <v>20</v>
      </c>
      <c r="D19" s="1" t="s">
        <v>29</v>
      </c>
      <c r="E19" s="1">
        <v>5.43</v>
      </c>
      <c r="F19" s="1">
        <f t="shared" si="0"/>
        <v>108.6</v>
      </c>
      <c r="G19" s="1">
        <v>54</v>
      </c>
      <c r="H19" s="1">
        <f t="shared" si="1"/>
        <v>162.6</v>
      </c>
      <c r="I19" s="1">
        <v>28</v>
      </c>
      <c r="J19" s="1">
        <f t="shared" si="2"/>
        <v>5.807142857142857</v>
      </c>
      <c r="K19" s="1">
        <f t="shared" si="3"/>
        <v>168.40714285714284</v>
      </c>
      <c r="L19" s="1">
        <f t="shared" si="4"/>
        <v>8.420357142857142</v>
      </c>
      <c r="M19" s="1">
        <f t="shared" si="5"/>
        <v>2.9903571428571425</v>
      </c>
      <c r="N19" s="4">
        <f t="shared" si="6"/>
        <v>59.80714285714285</v>
      </c>
      <c r="O19" s="8" t="s">
        <v>41</v>
      </c>
    </row>
    <row r="20" spans="1:15" ht="14.25" thickBot="1" thickTop="1">
      <c r="A20" s="6">
        <v>15</v>
      </c>
      <c r="B20" s="4" t="s">
        <v>25</v>
      </c>
      <c r="C20" s="1">
        <v>200</v>
      </c>
      <c r="D20" s="1" t="s">
        <v>29</v>
      </c>
      <c r="E20" s="1">
        <v>0.12</v>
      </c>
      <c r="F20" s="1">
        <f t="shared" si="0"/>
        <v>24</v>
      </c>
      <c r="G20" s="1">
        <v>12</v>
      </c>
      <c r="H20" s="1">
        <f t="shared" si="1"/>
        <v>36</v>
      </c>
      <c r="I20" s="1">
        <v>28</v>
      </c>
      <c r="J20" s="1">
        <f t="shared" si="2"/>
        <v>1.2857142857142858</v>
      </c>
      <c r="K20" s="1">
        <f t="shared" si="3"/>
        <v>37.285714285714285</v>
      </c>
      <c r="L20" s="1">
        <f t="shared" si="4"/>
        <v>0.18642857142857142</v>
      </c>
      <c r="M20" s="1">
        <f t="shared" si="5"/>
        <v>0.06642857142857142</v>
      </c>
      <c r="N20" s="4">
        <f t="shared" si="6"/>
        <v>13.285714285714285</v>
      </c>
      <c r="O20" s="8" t="s">
        <v>41</v>
      </c>
    </row>
    <row r="21" spans="1:15" ht="14.25" thickBot="1" thickTop="1">
      <c r="A21" s="6">
        <v>16</v>
      </c>
      <c r="B21" s="4" t="s">
        <v>26</v>
      </c>
      <c r="C21" s="1">
        <v>80</v>
      </c>
      <c r="D21" s="1" t="s">
        <v>29</v>
      </c>
      <c r="E21" s="1">
        <v>1.07</v>
      </c>
      <c r="F21" s="1">
        <f t="shared" si="0"/>
        <v>85.60000000000001</v>
      </c>
      <c r="G21" s="1">
        <v>34</v>
      </c>
      <c r="H21" s="1">
        <f t="shared" si="1"/>
        <v>119.60000000000001</v>
      </c>
      <c r="I21" s="1">
        <v>33</v>
      </c>
      <c r="J21" s="1">
        <f t="shared" si="2"/>
        <v>3.6242424242424245</v>
      </c>
      <c r="K21" s="1">
        <f t="shared" si="3"/>
        <v>123.22424242424243</v>
      </c>
      <c r="L21" s="1">
        <f t="shared" si="4"/>
        <v>1.5403030303030305</v>
      </c>
      <c r="M21" s="1">
        <f t="shared" si="5"/>
        <v>0.47030303030303044</v>
      </c>
      <c r="N21" s="4">
        <f t="shared" si="6"/>
        <v>37.624242424242425</v>
      </c>
      <c r="O21" s="8" t="s">
        <v>41</v>
      </c>
    </row>
    <row r="22" spans="1:15" ht="14.25" thickBot="1" thickTop="1">
      <c r="A22" s="6">
        <v>17</v>
      </c>
      <c r="B22" s="4" t="s">
        <v>27</v>
      </c>
      <c r="C22" s="1">
        <v>45</v>
      </c>
      <c r="D22" s="1" t="s">
        <v>29</v>
      </c>
      <c r="E22" s="1">
        <v>2</v>
      </c>
      <c r="F22" s="1">
        <f t="shared" si="0"/>
        <v>90</v>
      </c>
      <c r="G22" s="1">
        <v>27</v>
      </c>
      <c r="H22" s="1">
        <f t="shared" si="1"/>
        <v>117</v>
      </c>
      <c r="I22" s="1">
        <v>10</v>
      </c>
      <c r="J22" s="1">
        <f t="shared" si="2"/>
        <v>11.7</v>
      </c>
      <c r="K22" s="1">
        <f t="shared" si="3"/>
        <v>128.7</v>
      </c>
      <c r="L22" s="1">
        <f t="shared" si="4"/>
        <v>2.86</v>
      </c>
      <c r="M22" s="1">
        <f t="shared" si="5"/>
        <v>0.8599999999999999</v>
      </c>
      <c r="N22" s="4">
        <f t="shared" si="6"/>
        <v>38.69999999999999</v>
      </c>
      <c r="O22" s="8" t="s">
        <v>41</v>
      </c>
    </row>
    <row r="23" spans="1:14" ht="14.25" thickBot="1" thickTop="1">
      <c r="A23" s="16"/>
      <c r="F23" s="1">
        <f>SUM(F6:F22)</f>
        <v>2561.5</v>
      </c>
      <c r="M23" s="1">
        <f>SUM(M6:M22)</f>
        <v>22.5132451203185</v>
      </c>
      <c r="N23" s="4">
        <f>SUM(N6:N22)</f>
        <v>1017.4899193160791</v>
      </c>
    </row>
    <row r="24" ht="14.25" thickBot="1" thickTop="1">
      <c r="A24" s="9"/>
    </row>
    <row r="25" spans="1:9" ht="14.25" thickBot="1" thickTop="1">
      <c r="A25">
        <v>20</v>
      </c>
      <c r="H25" s="5" t="s">
        <v>32</v>
      </c>
      <c r="I25" s="4"/>
    </row>
    <row r="26" ht="13.5" thickTop="1"/>
    <row r="33" ht="12.75" customHeight="1"/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24"/>
  <sheetViews>
    <sheetView workbookViewId="0" topLeftCell="D7">
      <selection activeCell="G23" sqref="G23"/>
    </sheetView>
  </sheetViews>
  <sheetFormatPr defaultColWidth="9.140625" defaultRowHeight="12.75"/>
  <cols>
    <col min="5" max="5" width="13.28125" style="0" customWidth="1"/>
    <col min="6" max="6" width="9.57421875" style="0" customWidth="1"/>
    <col min="11" max="11" width="10.7109375" style="0" customWidth="1"/>
  </cols>
  <sheetData>
    <row r="2" ht="13.5" thickBot="1"/>
    <row r="3" spans="8:11" ht="14.25" thickBot="1" thickTop="1">
      <c r="H3" s="5" t="s">
        <v>67</v>
      </c>
      <c r="I3" s="17"/>
      <c r="J3" s="17"/>
      <c r="K3" s="4"/>
    </row>
    <row r="4" spans="3:11" ht="14.25" thickBot="1" thickTop="1">
      <c r="C4" s="2" t="s">
        <v>33</v>
      </c>
      <c r="D4" s="2" t="s">
        <v>34</v>
      </c>
      <c r="E4" s="2" t="s">
        <v>35</v>
      </c>
      <c r="F4" s="2" t="s">
        <v>36</v>
      </c>
      <c r="H4" s="2" t="s">
        <v>33</v>
      </c>
      <c r="I4" s="2" t="s">
        <v>34</v>
      </c>
      <c r="J4" s="2" t="s">
        <v>35</v>
      </c>
      <c r="K4" s="2" t="s">
        <v>36</v>
      </c>
    </row>
    <row r="5" spans="3:11" ht="14.25" thickBot="1" thickTop="1">
      <c r="C5" s="1">
        <v>1</v>
      </c>
      <c r="D5" s="1" t="s">
        <v>37</v>
      </c>
      <c r="E5" s="1">
        <v>200</v>
      </c>
      <c r="F5" s="1" t="s">
        <v>44</v>
      </c>
      <c r="H5" s="1">
        <v>1</v>
      </c>
      <c r="I5" s="1" t="s">
        <v>37</v>
      </c>
      <c r="J5" s="1">
        <f>E5*12</f>
        <v>2400</v>
      </c>
      <c r="K5" s="1" t="s">
        <v>44</v>
      </c>
    </row>
    <row r="6" spans="3:11" ht="14.25" thickBot="1" thickTop="1">
      <c r="C6" s="1">
        <v>2</v>
      </c>
      <c r="D6" s="1" t="s">
        <v>37</v>
      </c>
      <c r="E6" s="1">
        <v>120</v>
      </c>
      <c r="F6" s="1" t="s">
        <v>45</v>
      </c>
      <c r="H6" s="1">
        <v>2</v>
      </c>
      <c r="I6" s="1" t="s">
        <v>37</v>
      </c>
      <c r="J6" s="1">
        <f>E6*12</f>
        <v>1440</v>
      </c>
      <c r="K6" s="1" t="s">
        <v>45</v>
      </c>
    </row>
    <row r="7" spans="3:11" ht="14.25" thickBot="1" thickTop="1">
      <c r="C7" s="1">
        <v>3</v>
      </c>
      <c r="D7" s="1" t="s">
        <v>37</v>
      </c>
      <c r="E7" s="1">
        <v>120</v>
      </c>
      <c r="F7" s="1" t="s">
        <v>45</v>
      </c>
      <c r="H7" s="1">
        <v>3</v>
      </c>
      <c r="I7" s="1" t="s">
        <v>37</v>
      </c>
      <c r="J7" s="1">
        <f>E7*12</f>
        <v>1440</v>
      </c>
      <c r="K7" s="1" t="s">
        <v>45</v>
      </c>
    </row>
    <row r="8" spans="3:11" ht="14.25" thickBot="1" thickTop="1">
      <c r="C8" s="1">
        <v>4</v>
      </c>
      <c r="D8" s="1" t="s">
        <v>42</v>
      </c>
      <c r="E8" s="1">
        <v>80</v>
      </c>
      <c r="F8" s="1" t="s">
        <v>46</v>
      </c>
      <c r="H8" s="1">
        <v>4</v>
      </c>
      <c r="I8" s="1" t="s">
        <v>42</v>
      </c>
      <c r="J8" s="1">
        <f>E8*12</f>
        <v>960</v>
      </c>
      <c r="K8" s="1" t="s">
        <v>46</v>
      </c>
    </row>
    <row r="9" spans="3:11" ht="14.25" thickBot="1" thickTop="1">
      <c r="C9" s="1">
        <v>5</v>
      </c>
      <c r="D9" s="1" t="s">
        <v>42</v>
      </c>
      <c r="E9" s="1">
        <v>100</v>
      </c>
      <c r="F9" s="1" t="s">
        <v>45</v>
      </c>
      <c r="H9" s="1">
        <v>5</v>
      </c>
      <c r="I9" s="1" t="s">
        <v>42</v>
      </c>
      <c r="J9" s="1">
        <f>E9*12</f>
        <v>1200</v>
      </c>
      <c r="K9" s="1" t="s">
        <v>45</v>
      </c>
    </row>
    <row r="10" spans="3:11" ht="14.25" thickBot="1" thickTop="1">
      <c r="C10" s="1">
        <v>6</v>
      </c>
      <c r="D10" s="1" t="s">
        <v>43</v>
      </c>
      <c r="E10" s="1" t="s">
        <v>66</v>
      </c>
      <c r="F10" s="1" t="s">
        <v>47</v>
      </c>
      <c r="H10" s="36"/>
      <c r="I10" s="36"/>
      <c r="J10" s="1">
        <f>SUM(J5:J9)</f>
        <v>7440</v>
      </c>
      <c r="K10" s="37"/>
    </row>
    <row r="11" spans="3:11" ht="13.5" thickTop="1">
      <c r="C11" s="36"/>
      <c r="D11" s="36"/>
      <c r="E11" s="36"/>
      <c r="F11" s="36"/>
      <c r="H11" s="35"/>
      <c r="I11" s="35"/>
      <c r="J11" s="35"/>
      <c r="K11" s="35"/>
    </row>
    <row r="12" spans="3:11" ht="12.75">
      <c r="C12" s="35"/>
      <c r="D12" s="35"/>
      <c r="E12" s="35"/>
      <c r="F12" s="35"/>
      <c r="H12" s="35"/>
      <c r="I12" s="35"/>
      <c r="J12" s="35"/>
      <c r="K12" s="35"/>
    </row>
    <row r="14" ht="13.5" thickBot="1"/>
    <row r="15" spans="7:13" ht="14.25" thickBot="1" thickTop="1">
      <c r="G15" s="38" t="s">
        <v>69</v>
      </c>
      <c r="H15" s="39"/>
      <c r="I15" s="39"/>
      <c r="J15" s="39"/>
      <c r="K15" s="39"/>
      <c r="L15" s="39"/>
      <c r="M15" s="40"/>
    </row>
    <row r="16" ht="13.5" thickTop="1"/>
    <row r="17" ht="13.5" thickBot="1"/>
    <row r="18" spans="3:12" ht="14.25" thickBot="1" thickTop="1">
      <c r="C18" s="10" t="s">
        <v>48</v>
      </c>
      <c r="D18" s="11"/>
      <c r="E18" s="12"/>
      <c r="H18" s="5" t="s">
        <v>68</v>
      </c>
      <c r="I18" s="17"/>
      <c r="J18" s="17"/>
      <c r="K18" s="17"/>
      <c r="L18" s="30">
        <f>J24-J10-5700</f>
        <v>39936.157925847</v>
      </c>
    </row>
    <row r="19" ht="13.5" thickTop="1"/>
    <row r="20" ht="13.5" thickBot="1"/>
    <row r="21" spans="3:17" ht="14.25" thickBot="1" thickTop="1">
      <c r="C21" s="18" t="s">
        <v>59</v>
      </c>
      <c r="D21" s="19"/>
      <c r="E21" s="19"/>
      <c r="F21" s="19"/>
      <c r="G21" s="20"/>
      <c r="H21" s="19" t="s">
        <v>60</v>
      </c>
      <c r="I21" s="19"/>
      <c r="J21" s="28">
        <f>1017.899*4</f>
        <v>4071.596</v>
      </c>
      <c r="K21" s="21" t="s">
        <v>61</v>
      </c>
      <c r="L21" s="21"/>
      <c r="M21" s="21"/>
      <c r="N21" s="21"/>
      <c r="O21" s="22"/>
      <c r="P21" s="21"/>
      <c r="Q21" s="22"/>
    </row>
    <row r="22" spans="10:17" ht="14.25" thickBot="1" thickTop="1">
      <c r="J22" s="29">
        <f>1017.899*4*4.285714</f>
        <v>17449.695979543998</v>
      </c>
      <c r="K22" s="24" t="s">
        <v>62</v>
      </c>
      <c r="L22" s="24"/>
      <c r="M22" s="24"/>
      <c r="N22" s="23"/>
      <c r="O22" s="24" t="s">
        <v>63</v>
      </c>
      <c r="P22" s="24">
        <f>30/7</f>
        <v>4.285714285714286</v>
      </c>
      <c r="Q22" s="25" t="s">
        <v>64</v>
      </c>
    </row>
    <row r="23" spans="10:17" ht="14.25" thickBot="1" thickTop="1">
      <c r="J23" s="29">
        <f>1017.899*7*4.428571</f>
        <v>31554.865946302998</v>
      </c>
      <c r="K23" s="26" t="s">
        <v>65</v>
      </c>
      <c r="L23" s="26"/>
      <c r="M23" s="26"/>
      <c r="N23" s="26"/>
      <c r="O23" s="26"/>
      <c r="P23" s="26">
        <f>31/7</f>
        <v>4.428571428571429</v>
      </c>
      <c r="Q23" s="27" t="s">
        <v>64</v>
      </c>
    </row>
    <row r="24" spans="10:13" ht="14.25" thickBot="1" thickTop="1">
      <c r="J24" s="41">
        <f>SUM(J21:J23)</f>
        <v>53076.157925847</v>
      </c>
      <c r="K24" s="42" t="s">
        <v>70</v>
      </c>
      <c r="L24" s="43"/>
      <c r="M24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F21"/>
  <sheetViews>
    <sheetView workbookViewId="0" topLeftCell="A5">
      <selection activeCell="H15" sqref="H15"/>
    </sheetView>
  </sheetViews>
  <sheetFormatPr defaultColWidth="9.140625" defaultRowHeight="12.75"/>
  <cols>
    <col min="4" max="4" width="11.8515625" style="0" customWidth="1"/>
    <col min="6" max="6" width="10.8515625" style="0" customWidth="1"/>
  </cols>
  <sheetData>
    <row r="4" ht="13.5" thickBot="1"/>
    <row r="5" spans="3:6" ht="14.25" thickBot="1" thickTop="1">
      <c r="C5" s="2" t="s">
        <v>49</v>
      </c>
      <c r="D5" s="2" t="s">
        <v>50</v>
      </c>
      <c r="E5" s="2" t="s">
        <v>4</v>
      </c>
      <c r="F5" s="2" t="s">
        <v>51</v>
      </c>
    </row>
    <row r="6" spans="3:6" ht="14.25" thickBot="1" thickTop="1">
      <c r="C6" s="1">
        <v>1</v>
      </c>
      <c r="D6" s="1" t="s">
        <v>52</v>
      </c>
      <c r="E6" s="1">
        <v>20</v>
      </c>
      <c r="F6" s="1" t="s">
        <v>41</v>
      </c>
    </row>
    <row r="7" spans="3:6" ht="14.25" thickBot="1" thickTop="1">
      <c r="C7" s="1">
        <v>2</v>
      </c>
      <c r="D7" s="1" t="s">
        <v>53</v>
      </c>
      <c r="E7" s="1">
        <v>55</v>
      </c>
      <c r="F7" s="1" t="s">
        <v>41</v>
      </c>
    </row>
    <row r="8" spans="3:6" ht="14.25" thickBot="1" thickTop="1">
      <c r="C8" s="1">
        <v>3</v>
      </c>
      <c r="D8" s="1" t="s">
        <v>54</v>
      </c>
      <c r="E8" s="1">
        <v>30</v>
      </c>
      <c r="F8" s="1" t="s">
        <v>41</v>
      </c>
    </row>
    <row r="9" spans="3:6" ht="14.25" thickBot="1" thickTop="1">
      <c r="C9" s="1">
        <v>4</v>
      </c>
      <c r="D9" s="1" t="s">
        <v>55</v>
      </c>
      <c r="E9" s="1">
        <v>300</v>
      </c>
      <c r="F9" s="1" t="s">
        <v>41</v>
      </c>
    </row>
    <row r="10" spans="3:6" ht="14.25" thickBot="1" thickTop="1">
      <c r="C10" s="1">
        <v>5</v>
      </c>
      <c r="D10" s="1" t="s">
        <v>56</v>
      </c>
      <c r="E10" s="1">
        <v>20</v>
      </c>
      <c r="F10" s="1" t="s">
        <v>41</v>
      </c>
    </row>
    <row r="11" spans="3:6" ht="14.25" thickBot="1" thickTop="1">
      <c r="C11" s="1">
        <v>6</v>
      </c>
      <c r="D11" s="1" t="s">
        <v>57</v>
      </c>
      <c r="E11" s="1">
        <v>50</v>
      </c>
      <c r="F11" s="1" t="s">
        <v>41</v>
      </c>
    </row>
    <row r="12" spans="5:6" ht="14.25" thickBot="1" thickTop="1">
      <c r="E12" s="1">
        <f>SUM(E6:E11)</f>
        <v>475</v>
      </c>
      <c r="F12" s="1" t="s">
        <v>41</v>
      </c>
    </row>
    <row r="13" ht="13.5" thickTop="1"/>
    <row r="17" ht="13.5" thickBot="1"/>
    <row r="18" spans="2:4" ht="14.25" thickBot="1" thickTop="1">
      <c r="B18" s="13" t="s">
        <v>58</v>
      </c>
      <c r="C18" s="14"/>
      <c r="D18" s="15"/>
    </row>
    <row r="19" ht="13.5" thickTop="1"/>
    <row r="20" ht="13.5" thickBot="1"/>
    <row r="21" spans="2:6" ht="14.25" thickBot="1" thickTop="1">
      <c r="B21" s="45" t="s">
        <v>71</v>
      </c>
      <c r="C21" s="46"/>
      <c r="D21" s="46"/>
      <c r="E21" s="41">
        <f>E12*12</f>
        <v>5700</v>
      </c>
      <c r="F21" s="47" t="s">
        <v>41</v>
      </c>
    </row>
    <row r="2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gfgfgf</cp:lastModifiedBy>
  <dcterms:created xsi:type="dcterms:W3CDTF">1999-04-04T12:23:10Z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